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80" activeTab="1"/>
  </bookViews>
  <sheets>
    <sheet name="任务二" sheetId="1" r:id="rId1"/>
    <sheet name="任务三" sheetId="2" r:id="rId2"/>
    <sheet name="任务四" sheetId="3" r:id="rId3"/>
  </sheets>
  <calcPr calcId="144525"/>
</workbook>
</file>

<file path=xl/sharedStrings.xml><?xml version="1.0" encoding="utf-8"?>
<sst xmlns="http://schemas.openxmlformats.org/spreadsheetml/2006/main" count="130" uniqueCount="120">
  <si>
    <t>1、a.直接材料价格差异和数量差异</t>
  </si>
  <si>
    <t>价格差异=标准材料数量*（实际材料价格-标准材料价格）</t>
  </si>
  <si>
    <t xml:space="preserve">              =60000*（1.95-2） =-3000(元）＜0               （有利差异）</t>
  </si>
  <si>
    <t>数量差异=标准材料价格*（实际数量-标准数量）</t>
  </si>
  <si>
    <t xml:space="preserve">              =2*（49200-3*15000） =8400（元）＞0                 （不利差异）</t>
  </si>
  <si>
    <t>b.直接人工工资率和效率差异</t>
  </si>
  <si>
    <t>直接人工工资率=实际工时*（实际工资率-标准工资率）</t>
  </si>
  <si>
    <t xml:space="preserve">                        =11800*（7-6） =11800（元）＞0          (不利差异）</t>
  </si>
  <si>
    <t>直接人工效率差异=标准工资率*（实际工时-标准工时）</t>
  </si>
  <si>
    <t xml:space="preserve">                           =6*（11800-15000*0.8）=-1200（元）＜0           （有利差异）</t>
  </si>
  <si>
    <t>c.变动性间接费用耗用和效率差异</t>
  </si>
  <si>
    <t>变动性间接费用耗用差异=实际工时*（实际分配率-标准分配率）</t>
  </si>
  <si>
    <t xml:space="preserve">                                     =5900*（18290÷5900-3）=590（元）＞0    （不利差异）</t>
  </si>
  <si>
    <t>变动性间接费用效率差异=（实际工时-标准工时）*标准分配率</t>
  </si>
  <si>
    <t xml:space="preserve">                                     =（5900-15000*0.4）*3=-300（元）＜0          （有利差异）</t>
  </si>
  <si>
    <t>2、直接材料成本差异=价格差异+数量差异</t>
  </si>
  <si>
    <t>直接材料总差异=-3000+4800=1800（元）＞0    （不利差异）</t>
  </si>
  <si>
    <t>直接人工成本差异=直接人工工资率+直接人工效率差异</t>
  </si>
  <si>
    <t xml:space="preserve">                           =11800-1200=10600（元）＞0                   （不利差异）</t>
  </si>
  <si>
    <t>变动性间接费用总差异=变动性间接费用耗用差异+变动性间接费用效率差异</t>
  </si>
  <si>
    <t xml:space="preserve">                                  =590-300=290（元）＞0                      （不利差异）</t>
  </si>
  <si>
    <t>总差异=1800+10600+290=16290（元）＞0 （不利差异）</t>
  </si>
  <si>
    <t xml:space="preserve"> 以上所有差异皆为不利差异，所以利润会变少16290元。</t>
  </si>
  <si>
    <t>3、直接材料成本差异超支的原因主要是数量差异造成的，可能在生产过程中废弃材料过多，使买来的材料正确使用率不高。直接人工成本超支主要原因是人工实际工资高于标准工资，而人工工时却又低于标准工时。</t>
  </si>
  <si>
    <r>
      <rPr>
        <sz val="9"/>
        <color rgb="FF000000"/>
        <rFont val="方正黑体_GBK"/>
        <charset val="134"/>
      </rPr>
      <t>表</t>
    </r>
    <r>
      <rPr>
        <sz val="9"/>
        <color rgb="FF000000"/>
        <rFont val="NEU-HZ-S92"/>
        <charset val="134"/>
      </rPr>
      <t>10-6</t>
    </r>
    <r>
      <rPr>
        <sz val="9"/>
        <color rgb="FF000000"/>
        <rFont val="方正黑体_GBK"/>
        <charset val="134"/>
      </rPr>
      <t>材料标准成本</t>
    </r>
  </si>
  <si>
    <t>项目</t>
  </si>
  <si>
    <r>
      <rPr>
        <sz val="9"/>
        <color rgb="FF000000"/>
        <rFont val="方正书宋_GBK"/>
        <charset val="134"/>
      </rPr>
      <t>标准用量</t>
    </r>
    <r>
      <rPr>
        <sz val="9"/>
        <color rgb="FF000000"/>
        <rFont val="方正书宋_GBK"/>
        <charset val="134"/>
      </rPr>
      <t>(</t>
    </r>
    <r>
      <rPr>
        <sz val="9"/>
        <color rgb="FF000000"/>
        <rFont val="方正书宋_GBK"/>
        <charset val="134"/>
      </rPr>
      <t>千克</t>
    </r>
    <r>
      <rPr>
        <sz val="9"/>
        <color rgb="FF000000"/>
        <rFont val="方正书宋_GBK"/>
        <charset val="134"/>
      </rPr>
      <t>)</t>
    </r>
  </si>
  <si>
    <r>
      <rPr>
        <sz val="9"/>
        <color rgb="FF000000"/>
        <rFont val="方正书宋_GBK"/>
        <charset val="134"/>
      </rPr>
      <t>标准价格</t>
    </r>
    <r>
      <rPr>
        <sz val="9"/>
        <color rgb="FF000000"/>
        <rFont val="方正书宋_GBK"/>
        <charset val="134"/>
      </rPr>
      <t>(</t>
    </r>
    <r>
      <rPr>
        <sz val="9"/>
        <color rgb="FF000000"/>
        <rFont val="方正书宋_GBK"/>
        <charset val="134"/>
      </rPr>
      <t>元</t>
    </r>
    <r>
      <rPr>
        <sz val="9"/>
        <color rgb="FF000000"/>
        <rFont val="方正书宋_GBK"/>
        <charset val="134"/>
      </rPr>
      <t>)</t>
    </r>
  </si>
  <si>
    <r>
      <rPr>
        <sz val="9"/>
        <color rgb="FF000000"/>
        <rFont val="方正书宋_GBK"/>
        <charset val="134"/>
      </rPr>
      <t>标准成本</t>
    </r>
    <r>
      <rPr>
        <sz val="9"/>
        <color rgb="FF000000"/>
        <rFont val="方正书宋_GBK"/>
        <charset val="134"/>
      </rPr>
      <t>(</t>
    </r>
    <r>
      <rPr>
        <sz val="9"/>
        <color rgb="FF000000"/>
        <rFont val="方正书宋_GBK"/>
        <charset val="134"/>
      </rPr>
      <t>元</t>
    </r>
    <r>
      <rPr>
        <sz val="9"/>
        <color rgb="FF000000"/>
        <rFont val="方正书宋_GBK"/>
        <charset val="134"/>
      </rPr>
      <t>)</t>
    </r>
  </si>
  <si>
    <r>
      <rPr>
        <sz val="9"/>
        <color rgb="FF000000"/>
        <rFont val="方正书宋_GBK"/>
        <charset val="134"/>
      </rPr>
      <t>铸 铁</t>
    </r>
  </si>
  <si>
    <r>
      <rPr>
        <sz val="9"/>
        <color rgb="FF000000"/>
        <rFont val="方正书宋_GBK"/>
        <charset val="134"/>
      </rPr>
      <t>合金钢</t>
    </r>
  </si>
  <si>
    <r>
      <rPr>
        <sz val="9"/>
        <color rgb="FF000000"/>
        <rFont val="方正黑体_GBK"/>
        <charset val="134"/>
      </rPr>
      <t>表</t>
    </r>
    <r>
      <rPr>
        <sz val="9"/>
        <color rgb="FF000000"/>
        <rFont val="NEU-HZ-S92"/>
        <charset val="134"/>
      </rPr>
      <t>10-7</t>
    </r>
    <r>
      <rPr>
        <sz val="9"/>
        <color rgb="FF000000"/>
        <rFont val="方正黑体_GBK"/>
        <charset val="134"/>
      </rPr>
      <t>人工工资标准成本</t>
    </r>
  </si>
  <si>
    <r>
      <rPr>
        <sz val="9"/>
        <color rgb="FF000000"/>
        <rFont val="方正书宋_GBK"/>
        <charset val="134"/>
      </rPr>
      <t>标准工时</t>
    </r>
  </si>
  <si>
    <r>
      <rPr>
        <sz val="9"/>
        <color rgb="FF000000"/>
        <rFont val="方正书宋_GBK"/>
        <charset val="134"/>
      </rPr>
      <t>标准工资率</t>
    </r>
  </si>
  <si>
    <r>
      <rPr>
        <sz val="9"/>
        <color rgb="FF000000"/>
        <rFont val="方正书宋_GBK"/>
        <charset val="134"/>
      </rPr>
      <t>平均工资级别</t>
    </r>
  </si>
  <si>
    <r>
      <rPr>
        <sz val="10.5"/>
        <color rgb="FF000000"/>
        <rFont val="NEU-BZ-S92"/>
        <charset val="134"/>
      </rPr>
      <t xml:space="preserve"> </t>
    </r>
  </si>
  <si>
    <r>
      <rPr>
        <sz val="9"/>
        <color rgb="FF000000"/>
        <rFont val="方正黑体_GBK"/>
        <charset val="134"/>
      </rPr>
      <t>表</t>
    </r>
    <r>
      <rPr>
        <sz val="9"/>
        <color rgb="FF000000"/>
        <rFont val="NEU-HZ-S92"/>
        <charset val="134"/>
      </rPr>
      <t>10-8</t>
    </r>
    <r>
      <rPr>
        <sz val="9"/>
        <color rgb="FF000000"/>
        <rFont val="方正黑体_GBK"/>
        <charset val="134"/>
      </rPr>
      <t>制造费用标准成本</t>
    </r>
  </si>
  <si>
    <r>
      <rPr>
        <sz val="9"/>
        <color rgb="FF000000"/>
        <rFont val="方正书宋_GBK"/>
        <charset val="134"/>
      </rPr>
      <t>变动制造费用</t>
    </r>
  </si>
  <si>
    <r>
      <rPr>
        <sz val="9"/>
        <color rgb="FF000000"/>
        <rFont val="方正书宋_GBK"/>
        <charset val="134"/>
      </rPr>
      <t>固定制造费用</t>
    </r>
  </si>
  <si>
    <r>
      <rPr>
        <sz val="9"/>
        <color rgb="FF000000"/>
        <rFont val="方正书宋_GBK"/>
        <charset val="134"/>
      </rPr>
      <t>标准分配率</t>
    </r>
  </si>
  <si>
    <r>
      <rPr>
        <sz val="9"/>
        <color rgb="FF000000"/>
        <rFont val="方正书宋_GBK"/>
        <charset val="134"/>
      </rPr>
      <t>标准成本</t>
    </r>
  </si>
  <si>
    <r>
      <rPr>
        <sz val="9"/>
        <color rgb="FF000000"/>
        <rFont val="方正书宋_GBK"/>
        <charset val="134"/>
      </rPr>
      <t>标准产量</t>
    </r>
  </si>
  <si>
    <r>
      <rPr>
        <sz val="9"/>
        <color rgb="FF000000"/>
        <rFont val="方正书宋_GBK"/>
        <charset val="134"/>
      </rPr>
      <t>预算费用</t>
    </r>
  </si>
  <si>
    <r>
      <rPr>
        <sz val="9"/>
        <color rgb="FF000000"/>
        <rFont val="方正书宋_GBK"/>
        <charset val="134"/>
      </rPr>
      <t>(</t>
    </r>
    <r>
      <rPr>
        <sz val="9"/>
        <color rgb="FF000000"/>
        <rFont val="方正书宋_GBK"/>
        <charset val="134"/>
      </rPr>
      <t>小时</t>
    </r>
    <r>
      <rPr>
        <sz val="9"/>
        <color rgb="FF000000"/>
        <rFont val="方正书宋_GBK"/>
        <charset val="134"/>
      </rPr>
      <t>)</t>
    </r>
  </si>
  <si>
    <r>
      <rPr>
        <sz val="9"/>
        <color rgb="FF000000"/>
        <rFont val="方正书宋_GBK"/>
        <charset val="134"/>
      </rPr>
      <t>(</t>
    </r>
    <r>
      <rPr>
        <sz val="9"/>
        <color rgb="FF000000"/>
        <rFont val="方正书宋_GBK"/>
        <charset val="134"/>
      </rPr>
      <t>元</t>
    </r>
    <r>
      <rPr>
        <sz val="9"/>
        <color rgb="FF000000"/>
        <rFont val="方正书宋_GBK"/>
        <charset val="134"/>
      </rPr>
      <t>)</t>
    </r>
  </si>
  <si>
    <r>
      <rPr>
        <sz val="9"/>
        <color rgb="FF000000"/>
        <rFont val="方正书宋_GBK"/>
        <charset val="134"/>
      </rPr>
      <t>(</t>
    </r>
    <r>
      <rPr>
        <sz val="9"/>
        <color rgb="FF000000"/>
        <rFont val="方正书宋_GBK"/>
        <charset val="134"/>
      </rPr>
      <t>件</t>
    </r>
    <r>
      <rPr>
        <sz val="9"/>
        <color rgb="FF000000"/>
        <rFont val="方正书宋_GBK"/>
        <charset val="134"/>
      </rPr>
      <t>)</t>
    </r>
  </si>
  <si>
    <t>单位产品标准成本</t>
  </si>
  <si>
    <r>
      <rPr>
        <sz val="9"/>
        <color rgb="FF000000"/>
        <rFont val="NEU-HZ-S92"/>
        <charset val="134"/>
      </rPr>
      <t>1~6</t>
    </r>
    <r>
      <rPr>
        <sz val="9"/>
        <color rgb="FF000000"/>
        <rFont val="方正黑体_GBK"/>
        <charset val="134"/>
      </rPr>
      <t>月份的成本表</t>
    </r>
  </si>
  <si>
    <r>
      <rPr>
        <sz val="9"/>
        <color rgb="FF000000"/>
        <rFont val="方正书宋_GBK"/>
        <charset val="134"/>
      </rPr>
      <t>月</t>
    </r>
    <r>
      <rPr>
        <sz val="9"/>
        <color rgb="FF000000"/>
        <rFont val="方正书宋_GBK"/>
        <charset val="134"/>
      </rPr>
      <t>　</t>
    </r>
    <r>
      <rPr>
        <sz val="9"/>
        <color rgb="FF000000"/>
        <rFont val="方正书宋_GBK"/>
        <charset val="134"/>
      </rPr>
      <t>份</t>
    </r>
  </si>
  <si>
    <r>
      <rPr>
        <sz val="9"/>
        <color rgb="FF000000"/>
        <rFont val="方正书宋_GBK"/>
        <charset val="134"/>
      </rPr>
      <t>实际成本</t>
    </r>
  </si>
  <si>
    <r>
      <rPr>
        <sz val="9"/>
        <color rgb="FF000000"/>
        <rFont val="方正书宋_GBK"/>
        <charset val="134"/>
      </rPr>
      <t>变动成本</t>
    </r>
  </si>
  <si>
    <r>
      <rPr>
        <sz val="9"/>
        <color rgb="FF000000"/>
        <rFont val="方正书宋_GBK"/>
        <charset val="134"/>
      </rPr>
      <t>固定成本</t>
    </r>
  </si>
  <si>
    <r>
      <rPr>
        <sz val="9"/>
        <color rgb="FF000000"/>
        <rFont val="方正书宋_GBK"/>
        <charset val="134"/>
      </rPr>
      <t>合</t>
    </r>
    <r>
      <rPr>
        <sz val="9"/>
        <color rgb="FF000000"/>
        <rFont val="方正书宋_GBK"/>
        <charset val="134"/>
      </rPr>
      <t>　</t>
    </r>
    <r>
      <rPr>
        <sz val="9"/>
        <color rgb="FF000000"/>
        <rFont val="方正书宋_GBK"/>
        <charset val="134"/>
      </rPr>
      <t>计</t>
    </r>
  </si>
  <si>
    <r>
      <rPr>
        <sz val="9"/>
        <color rgb="FF000000"/>
        <rFont val="方正书宋_GBK"/>
        <charset val="134"/>
      </rPr>
      <t>实际产量</t>
    </r>
  </si>
  <si>
    <r>
      <rPr>
        <sz val="9"/>
        <color rgb="FF000000"/>
        <rFont val="方正书宋_GBK"/>
        <charset val="134"/>
      </rPr>
      <t>实际总成本</t>
    </r>
  </si>
  <si>
    <r>
      <rPr>
        <sz val="9"/>
        <color rgb="FF000000"/>
        <rFont val="方正书宋_GBK"/>
        <charset val="134"/>
      </rPr>
      <t>单位成本</t>
    </r>
  </si>
  <si>
    <t>7月份实际产量/件</t>
  </si>
  <si>
    <t>实际用量</t>
  </si>
  <si>
    <t>实际成本/元</t>
  </si>
  <si>
    <t>材料实际价格/元</t>
  </si>
  <si>
    <t>标准耗用量</t>
  </si>
  <si>
    <t>标准价格</t>
  </si>
  <si>
    <t>材料成本用量差异/元</t>
  </si>
  <si>
    <t>材料成本价格差异/元</t>
  </si>
  <si>
    <t>材料差异/元</t>
  </si>
  <si>
    <t>铸铁/千克</t>
  </si>
  <si>
    <t>合金钢/千克</t>
  </si>
  <si>
    <t>钢铁用量差异超值1200元，价格没有差异，应重点关注用量超值差异的原因；合金钢价格差异880，剔除市场提价0.2元因素，也要 重点关注用量差异</t>
  </si>
  <si>
    <t>直接人工成本分析</t>
  </si>
  <si>
    <t>实际人工工时/小时</t>
  </si>
  <si>
    <t>实际工资/元</t>
  </si>
  <si>
    <t>实际工资率/元</t>
  </si>
  <si>
    <t>直接人工效率差异/元</t>
  </si>
  <si>
    <t>直接人工总差异/元</t>
  </si>
  <si>
    <t>标准工时/小时</t>
  </si>
  <si>
    <t>标准工资/元</t>
  </si>
  <si>
    <t>标准工资率/元</t>
  </si>
  <si>
    <t>直接人工工资率差异/元</t>
  </si>
  <si>
    <t>由于国家增加工资，工人增加2400元，提出客观因素，工资率差异为（2443-2400）43元，背景分析提到员工经常加班，超值的工资应为加班费带来的。效率差异是主要差异因素，应重点关注。</t>
  </si>
  <si>
    <t>变动制造费用效率差异</t>
  </si>
  <si>
    <t>变动制造费用耗费差异</t>
  </si>
  <si>
    <t>实际变动制造费用/元</t>
  </si>
  <si>
    <t>实际工时/小时</t>
  </si>
  <si>
    <t>实际分配率/元</t>
  </si>
  <si>
    <t>标准变动制造费用/元</t>
  </si>
  <si>
    <t>标准分配率/元</t>
  </si>
  <si>
    <t>重点关注变动制造费用耗费差异的原因</t>
  </si>
  <si>
    <t>实际固定制造费用/元</t>
  </si>
  <si>
    <t>固定制造费用预算数/元</t>
  </si>
  <si>
    <t>固定制造费用超值差异</t>
  </si>
  <si>
    <t>固定制造费用折旧增加（管理问题）</t>
  </si>
  <si>
    <t>2台设备价值</t>
  </si>
  <si>
    <t>折旧率</t>
  </si>
  <si>
    <t>月折旧增加</t>
  </si>
  <si>
    <t>捐款等杂项增加（客观支出增加）</t>
  </si>
  <si>
    <t>管理人员工资增加（客观）</t>
  </si>
  <si>
    <t>材料价格差异=（实际价格-标准价格）×实际用量=（1.72-1.7）×38500=770（美元）</t>
  </si>
  <si>
    <t xml:space="preserve">    材料用量差异=（实际用量-实际产量下的标准用量）×标准价格 =（38500-10×4000）×1.7=-2550（美元）</t>
  </si>
  <si>
    <t>直接材料标准成本差异=770-2550=-1780（美元）</t>
  </si>
  <si>
    <t>由于使用新的制造工序可以使每个容器减少耗用材料0.25磅，该节约差异=4000×（-0.25）×1.7=-1700（美元）</t>
  </si>
  <si>
    <t>使用新材料引起的材料耗用差异=-（2550-1700）=-850（美元）</t>
  </si>
  <si>
    <t>使用新材料产生的总差异=770-850=-80（美元）</t>
  </si>
  <si>
    <t>因为-80&lt;0,所以采购员应该继续使用这种质量的材料</t>
  </si>
  <si>
    <t>2.直接人工工资率差异=（26500/2500-10)×2500=1500(美元）</t>
  </si>
  <si>
    <t xml:space="preserve">   直接人工效率差异=（2500-4000×0.6）×10=1000（美元）</t>
  </si>
  <si>
    <t xml:space="preserve">   直接人工标准成本差异=1500+1000=2500（美元）</t>
  </si>
  <si>
    <t>由于使用新的制造工序可以使每个容器减少耗用材料0.25磅</t>
  </si>
  <si>
    <t>使用新工序前的直接材料耗用差异=（38500+4000×0.25-4000×10）×1.7=-850（美元）</t>
  </si>
  <si>
    <t>由（1）可知，使用新工序后的直接材料耗用差异=-2550（美元）</t>
  </si>
  <si>
    <t>因此使用新工序后产生的总差异=-2550+850=-1700（美元）</t>
  </si>
  <si>
    <t>使用新工序对直接人工和直接材料的总差异=2500-1700=800（美元）&gt;0 ——超支差</t>
  </si>
  <si>
    <t>所以不应继续采用此工序</t>
  </si>
  <si>
    <t>3.直接人工工资率差异=（22400/2200-10）×2200=400（美元）</t>
  </si>
  <si>
    <t xml:space="preserve">   直接人工效率差异=（2200-4000×0.6）×10=-2000（美元）</t>
  </si>
  <si>
    <t xml:space="preserve">   直接人工标准成本差异=400-2000=-1600（美元）</t>
  </si>
  <si>
    <t>使用新的制造工序带来的材料耗用差异=4000×0.25×1.7=1700（美元）</t>
  </si>
  <si>
    <t>使用新的制造工序带来的总差异=-1600-1700=-3300（美元）&lt;0 ——节约差</t>
  </si>
  <si>
    <t>因此应当采用新工序</t>
  </si>
  <si>
    <t>一年按照52周估计</t>
  </si>
  <si>
    <t>预计年节约额=3300×52=171600（元）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</si>
</sst>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9"/>
      <color rgb="FF000000"/>
      <name val="方正黑体_GBK"/>
      <charset val="134"/>
    </font>
    <font>
      <sz val="10.5"/>
      <color rgb="FF000000"/>
      <name val="宋体"/>
      <charset val="134"/>
    </font>
    <font>
      <sz val="9"/>
      <color rgb="FF000000"/>
      <name val="方正书宋_GBK"/>
      <charset val="134"/>
    </font>
    <font>
      <sz val="9"/>
      <color rgb="FF000000"/>
      <name val="NEU-BZ-S92"/>
      <charset val="134"/>
    </font>
    <font>
      <sz val="10.5"/>
      <color rgb="FF000000"/>
      <name val="NEU-BZ-S92"/>
      <charset val="134"/>
    </font>
    <font>
      <sz val="9"/>
      <color rgb="FFFF0000"/>
      <name val="NEU-BZ-S92"/>
      <charset val="134"/>
    </font>
    <font>
      <sz val="9"/>
      <color rgb="FF000000"/>
      <name val="NEU-HZ-S9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5" xfId="0" applyBorder="1">
      <alignment vertical="center"/>
    </xf>
    <xf numFmtId="0" fontId="0" fillId="2" borderId="5" xfId="0" applyFill="1" applyBorder="1">
      <alignment vertical="center"/>
    </xf>
    <xf numFmtId="176" fontId="0" fillId="0" borderId="5" xfId="0" applyNumberFormat="1" applyBorder="1">
      <alignment vertical="center"/>
    </xf>
    <xf numFmtId="0" fontId="0" fillId="2" borderId="0" xfId="0" applyFill="1">
      <alignment vertical="center"/>
    </xf>
    <xf numFmtId="10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27"/>
  <sheetViews>
    <sheetView workbookViewId="0">
      <selection activeCell="F37" sqref="F37"/>
    </sheetView>
  </sheetViews>
  <sheetFormatPr defaultColWidth="9" defaultRowHeight="13.5" outlineLevelCol="6"/>
  <sheetData>
    <row r="2" spans="1:1">
      <c r="A2" t="s">
        <v>0</v>
      </c>
    </row>
    <row r="3" spans="1:1">
      <c r="A3" t="s">
        <v>1</v>
      </c>
    </row>
    <row r="4" spans="1:1">
      <c r="A4" t="s">
        <v>2</v>
      </c>
    </row>
    <row r="5" spans="1:1">
      <c r="A5" t="s">
        <v>3</v>
      </c>
    </row>
    <row r="6" spans="1:1">
      <c r="A6" t="s">
        <v>4</v>
      </c>
    </row>
    <row r="8" spans="1:1">
      <c r="A8" t="s">
        <v>5</v>
      </c>
    </row>
    <row r="9" spans="1:1">
      <c r="A9" t="s">
        <v>6</v>
      </c>
    </row>
    <row r="10" spans="1:1">
      <c r="A10" t="s">
        <v>7</v>
      </c>
    </row>
    <row r="11" spans="1:1">
      <c r="A11" t="s">
        <v>8</v>
      </c>
    </row>
    <row r="12" spans="1:1">
      <c r="A12" t="s">
        <v>9</v>
      </c>
    </row>
    <row r="14" spans="1:1">
      <c r="A14" t="s">
        <v>10</v>
      </c>
    </row>
    <row r="15" spans="1:1">
      <c r="A15" t="s">
        <v>11</v>
      </c>
    </row>
    <row r="16" spans="1:1">
      <c r="A16" t="s">
        <v>12</v>
      </c>
    </row>
    <row r="17" spans="1:1">
      <c r="A17" t="s">
        <v>13</v>
      </c>
    </row>
    <row r="18" spans="1:1">
      <c r="A18" t="s">
        <v>14</v>
      </c>
    </row>
    <row r="19" spans="1:1">
      <c r="A19" t="s">
        <v>15</v>
      </c>
    </row>
    <row r="20" spans="1:1">
      <c r="A20" t="s">
        <v>16</v>
      </c>
    </row>
    <row r="21" spans="1:1">
      <c r="A21" t="s">
        <v>17</v>
      </c>
    </row>
    <row r="22" spans="1:1">
      <c r="A22" t="s">
        <v>18</v>
      </c>
    </row>
    <row r="23" spans="1:1">
      <c r="A23" t="s">
        <v>19</v>
      </c>
    </row>
    <row r="24" spans="1:1">
      <c r="A24" t="s">
        <v>20</v>
      </c>
    </row>
    <row r="26" spans="1:7">
      <c r="A26" t="s">
        <v>21</v>
      </c>
      <c r="G26" t="s">
        <v>22</v>
      </c>
    </row>
    <row r="27" spans="1:1">
      <c r="A27" t="s">
        <v>23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3"/>
  <sheetViews>
    <sheetView tabSelected="1" topLeftCell="A22" workbookViewId="0">
      <selection activeCell="A57" sqref="A57"/>
    </sheetView>
  </sheetViews>
  <sheetFormatPr defaultColWidth="9" defaultRowHeight="13.5"/>
  <cols>
    <col min="1" max="1" width="24.875" customWidth="1"/>
    <col min="2" max="2" width="11.125" customWidth="1"/>
    <col min="3" max="3" width="23.25" customWidth="1"/>
    <col min="4" max="4" width="15" customWidth="1"/>
    <col min="5" max="5" width="21.375" customWidth="1"/>
    <col min="6" max="6" width="12.625"/>
    <col min="7" max="7" width="21.25" customWidth="1"/>
    <col min="8" max="8" width="18.25" customWidth="1"/>
    <col min="9" max="9" width="17.5" customWidth="1"/>
  </cols>
  <sheetData>
    <row r="1" spans="1:1">
      <c r="A1" s="1" t="s">
        <v>24</v>
      </c>
    </row>
    <row r="2" ht="24" customHeight="1" spans="1:4">
      <c r="A2" s="2" t="s">
        <v>25</v>
      </c>
      <c r="B2" s="3" t="s">
        <v>26</v>
      </c>
      <c r="C2" s="3" t="s">
        <v>27</v>
      </c>
      <c r="D2" s="3" t="s">
        <v>28</v>
      </c>
    </row>
    <row r="3" ht="14.25" customHeight="1" spans="1:4">
      <c r="A3" s="4" t="s">
        <v>29</v>
      </c>
      <c r="B3" s="5">
        <v>20</v>
      </c>
      <c r="C3" s="5">
        <v>0.5</v>
      </c>
      <c r="D3" s="5">
        <v>10</v>
      </c>
    </row>
    <row r="4" ht="14.25" spans="1:4">
      <c r="A4" s="4" t="s">
        <v>30</v>
      </c>
      <c r="B4" s="5">
        <v>5</v>
      </c>
      <c r="C4" s="5">
        <v>2.6</v>
      </c>
      <c r="D4" s="5">
        <v>13</v>
      </c>
    </row>
    <row r="5" ht="14.25" spans="1:1">
      <c r="A5" s="1" t="s">
        <v>31</v>
      </c>
    </row>
    <row r="6" ht="14" customHeight="1" spans="1:4">
      <c r="A6" s="6"/>
      <c r="B6" s="3" t="s">
        <v>32</v>
      </c>
      <c r="C6" s="3" t="s">
        <v>33</v>
      </c>
      <c r="D6" s="3" t="s">
        <v>28</v>
      </c>
    </row>
    <row r="7" ht="14.25" spans="1:4">
      <c r="A7" s="4" t="s">
        <v>34</v>
      </c>
      <c r="B7" s="5">
        <v>18</v>
      </c>
      <c r="C7" s="5">
        <v>5</v>
      </c>
      <c r="D7" s="5">
        <v>90</v>
      </c>
    </row>
    <row r="8" spans="1:1">
      <c r="A8" s="7" t="s">
        <v>35</v>
      </c>
    </row>
    <row r="9" ht="14.25" spans="1:1">
      <c r="A9" s="1" t="s">
        <v>36</v>
      </c>
    </row>
    <row r="10" ht="15" customHeight="1" spans="1:6">
      <c r="A10" s="3" t="s">
        <v>37</v>
      </c>
      <c r="B10" s="3"/>
      <c r="C10" s="3"/>
      <c r="D10" s="3" t="s">
        <v>38</v>
      </c>
      <c r="E10" s="3"/>
      <c r="F10" s="3"/>
    </row>
    <row r="11" ht="15" customHeight="1" spans="1:6">
      <c r="A11" s="4" t="s">
        <v>39</v>
      </c>
      <c r="B11" s="8" t="s">
        <v>32</v>
      </c>
      <c r="C11" s="9" t="s">
        <v>40</v>
      </c>
      <c r="D11" s="9" t="s">
        <v>41</v>
      </c>
      <c r="E11" s="9" t="s">
        <v>42</v>
      </c>
      <c r="F11" s="9" t="s">
        <v>40</v>
      </c>
    </row>
    <row r="12" ht="14.25" spans="1:6">
      <c r="A12" s="4"/>
      <c r="B12" s="4" t="s">
        <v>43</v>
      </c>
      <c r="C12" s="4" t="s">
        <v>44</v>
      </c>
      <c r="D12" s="4" t="s">
        <v>45</v>
      </c>
      <c r="E12" s="4" t="s">
        <v>44</v>
      </c>
      <c r="F12" s="4" t="s">
        <v>44</v>
      </c>
    </row>
    <row r="13" spans="1:6">
      <c r="A13" s="10">
        <v>1</v>
      </c>
      <c r="B13" s="10">
        <v>18</v>
      </c>
      <c r="C13" s="5">
        <v>18</v>
      </c>
      <c r="D13" s="5">
        <v>800</v>
      </c>
      <c r="E13" s="5">
        <v>32000</v>
      </c>
      <c r="F13" s="5">
        <v>40</v>
      </c>
    </row>
    <row r="15" spans="1:2">
      <c r="A15" t="s">
        <v>46</v>
      </c>
      <c r="B15">
        <f>F13+C13+D7+D4+D3</f>
        <v>171</v>
      </c>
    </row>
    <row r="16" ht="14.25" spans="1:1">
      <c r="A16" s="11" t="s">
        <v>47</v>
      </c>
    </row>
    <row r="17" ht="14.25" spans="1:7">
      <c r="A17" s="3" t="s">
        <v>48</v>
      </c>
      <c r="B17" s="3" t="s">
        <v>28</v>
      </c>
      <c r="C17" s="3"/>
      <c r="D17" s="3"/>
      <c r="E17" s="3" t="s">
        <v>49</v>
      </c>
      <c r="F17" s="3"/>
      <c r="G17" s="3"/>
    </row>
    <row r="18" ht="14.25" spans="1:7">
      <c r="A18" s="3"/>
      <c r="B18" s="4" t="s">
        <v>50</v>
      </c>
      <c r="C18" s="4" t="s">
        <v>51</v>
      </c>
      <c r="D18" s="3" t="s">
        <v>52</v>
      </c>
      <c r="E18" s="9" t="s">
        <v>53</v>
      </c>
      <c r="F18" s="9" t="s">
        <v>54</v>
      </c>
      <c r="G18" s="9" t="s">
        <v>55</v>
      </c>
    </row>
    <row r="19" ht="14.25" spans="1:7">
      <c r="A19" s="3"/>
      <c r="B19" s="4"/>
      <c r="C19" s="4"/>
      <c r="D19" s="3"/>
      <c r="E19" s="4" t="s">
        <v>45</v>
      </c>
      <c r="F19" s="4" t="s">
        <v>44</v>
      </c>
      <c r="G19" s="4" t="s">
        <v>44</v>
      </c>
    </row>
    <row r="20" ht="14.25" spans="1:7">
      <c r="A20" s="5">
        <v>1</v>
      </c>
      <c r="B20" s="5">
        <v>104800</v>
      </c>
      <c r="C20" s="5">
        <v>32000</v>
      </c>
      <c r="D20" s="5">
        <v>136800</v>
      </c>
      <c r="E20" s="5">
        <v>800</v>
      </c>
      <c r="F20" s="5">
        <v>141600</v>
      </c>
      <c r="G20" s="5">
        <v>177</v>
      </c>
    </row>
    <row r="21" ht="14.25" spans="1:7">
      <c r="A21" s="5">
        <v>2</v>
      </c>
      <c r="B21" s="5">
        <v>103490</v>
      </c>
      <c r="C21" s="5">
        <v>32000</v>
      </c>
      <c r="D21" s="5">
        <v>135490</v>
      </c>
      <c r="E21" s="5">
        <v>790</v>
      </c>
      <c r="F21" s="5">
        <v>142200</v>
      </c>
      <c r="G21" s="5">
        <v>180</v>
      </c>
    </row>
    <row r="22" ht="14.25" spans="1:7">
      <c r="A22" s="5">
        <v>3</v>
      </c>
      <c r="B22" s="5">
        <v>102180</v>
      </c>
      <c r="C22" s="5">
        <v>32000</v>
      </c>
      <c r="D22" s="5">
        <v>134180</v>
      </c>
      <c r="E22" s="5">
        <v>780</v>
      </c>
      <c r="F22" s="5">
        <v>139620</v>
      </c>
      <c r="G22" s="5">
        <v>179</v>
      </c>
    </row>
    <row r="23" ht="14.25" spans="1:7">
      <c r="A23" s="5">
        <v>4</v>
      </c>
      <c r="B23" s="5">
        <v>104800</v>
      </c>
      <c r="C23" s="5">
        <v>32000</v>
      </c>
      <c r="D23" s="5">
        <v>136800</v>
      </c>
      <c r="E23" s="5">
        <v>800</v>
      </c>
      <c r="F23" s="5">
        <v>144800</v>
      </c>
      <c r="G23" s="5">
        <v>181</v>
      </c>
    </row>
    <row r="24" ht="14.25" spans="1:7">
      <c r="A24" s="5">
        <v>5</v>
      </c>
      <c r="B24" s="5">
        <v>100870</v>
      </c>
      <c r="C24" s="5">
        <v>32000</v>
      </c>
      <c r="D24" s="5">
        <v>132870</v>
      </c>
      <c r="E24" s="5">
        <v>770</v>
      </c>
      <c r="F24" s="5">
        <v>141680</v>
      </c>
      <c r="G24" s="5">
        <v>184</v>
      </c>
    </row>
    <row r="25" ht="14.25" spans="1:7">
      <c r="A25" s="5">
        <v>6</v>
      </c>
      <c r="B25" s="5">
        <v>102180</v>
      </c>
      <c r="C25" s="5">
        <v>32000</v>
      </c>
      <c r="D25" s="5">
        <v>134180</v>
      </c>
      <c r="E25" s="5">
        <v>780</v>
      </c>
      <c r="F25" s="5">
        <v>145080</v>
      </c>
      <c r="G25" s="5">
        <v>186</v>
      </c>
    </row>
    <row r="28" spans="1:2">
      <c r="A28" t="s">
        <v>56</v>
      </c>
      <c r="B28">
        <v>780</v>
      </c>
    </row>
    <row r="29" spans="2:9">
      <c r="B29" s="12" t="s">
        <v>57</v>
      </c>
      <c r="C29" s="12" t="s">
        <v>58</v>
      </c>
      <c r="D29" s="12" t="s">
        <v>59</v>
      </c>
      <c r="E29" s="12" t="s">
        <v>60</v>
      </c>
      <c r="F29" s="12" t="s">
        <v>61</v>
      </c>
      <c r="G29" s="13" t="s">
        <v>62</v>
      </c>
      <c r="H29" s="13" t="s">
        <v>63</v>
      </c>
      <c r="I29" s="13" t="s">
        <v>64</v>
      </c>
    </row>
    <row r="30" spans="1:9">
      <c r="A30" s="12" t="s">
        <v>65</v>
      </c>
      <c r="B30" s="12">
        <v>18000</v>
      </c>
      <c r="C30" s="12">
        <v>9000</v>
      </c>
      <c r="D30" s="12">
        <f>C30/B30</f>
        <v>0.5</v>
      </c>
      <c r="E30" s="12">
        <f>B3*$B$28</f>
        <v>15600</v>
      </c>
      <c r="F30" s="12">
        <f>C3</f>
        <v>0.5</v>
      </c>
      <c r="G30" s="13">
        <f>(B30-E30)*F30</f>
        <v>1200</v>
      </c>
      <c r="H30" s="13">
        <f>(D30-F30)*B30</f>
        <v>0</v>
      </c>
      <c r="I30" s="13">
        <f>G30+H30</f>
        <v>1200</v>
      </c>
    </row>
    <row r="31" spans="1:9">
      <c r="A31" s="12" t="s">
        <v>66</v>
      </c>
      <c r="B31" s="12">
        <v>4400</v>
      </c>
      <c r="C31" s="12">
        <v>12320</v>
      </c>
      <c r="D31" s="12">
        <f>C31/B31</f>
        <v>2.8</v>
      </c>
      <c r="E31" s="12">
        <f>B4*$B$28</f>
        <v>3900</v>
      </c>
      <c r="F31" s="12">
        <f>C4</f>
        <v>2.6</v>
      </c>
      <c r="G31" s="13">
        <f>(B31-E31)*F31</f>
        <v>1300</v>
      </c>
      <c r="H31" s="13">
        <f>(D31-F31)*B31</f>
        <v>879.999999999999</v>
      </c>
      <c r="I31" s="13">
        <f>G31+H31</f>
        <v>2180</v>
      </c>
    </row>
    <row r="32" spans="1:1">
      <c r="A32" t="s">
        <v>67</v>
      </c>
    </row>
    <row r="34" spans="1:1">
      <c r="A34" t="s">
        <v>68</v>
      </c>
    </row>
    <row r="35" spans="1:10">
      <c r="A35" s="12" t="s">
        <v>69</v>
      </c>
      <c r="B35" s="12">
        <v>14430</v>
      </c>
      <c r="C35" s="12" t="s">
        <v>70</v>
      </c>
      <c r="D35" s="12">
        <v>74593</v>
      </c>
      <c r="E35" s="12" t="s">
        <v>71</v>
      </c>
      <c r="F35" s="14">
        <f>D35/B35</f>
        <v>5.16930006930007</v>
      </c>
      <c r="G35" s="13" t="s">
        <v>72</v>
      </c>
      <c r="H35" s="13">
        <f>(B35-B36)*F36</f>
        <v>1950</v>
      </c>
      <c r="I35" s="13" t="s">
        <v>73</v>
      </c>
      <c r="J35" s="13">
        <f>H35+H36</f>
        <v>4393</v>
      </c>
    </row>
    <row r="36" spans="1:10">
      <c r="A36" s="12" t="s">
        <v>74</v>
      </c>
      <c r="B36" s="12">
        <f>B7*B28</f>
        <v>14040</v>
      </c>
      <c r="C36" s="12" t="s">
        <v>75</v>
      </c>
      <c r="D36" s="12">
        <f>B36*C7</f>
        <v>70200</v>
      </c>
      <c r="E36" s="12" t="s">
        <v>76</v>
      </c>
      <c r="F36" s="12">
        <f>C7</f>
        <v>5</v>
      </c>
      <c r="G36" s="13" t="s">
        <v>77</v>
      </c>
      <c r="H36" s="13">
        <f>(F35-F36)*B35</f>
        <v>2443</v>
      </c>
      <c r="I36" s="15"/>
      <c r="J36" s="15"/>
    </row>
    <row r="38" spans="1:1">
      <c r="A38" t="s">
        <v>78</v>
      </c>
    </row>
    <row r="41" spans="7:8">
      <c r="G41" t="s">
        <v>79</v>
      </c>
      <c r="H41" s="15" t="s">
        <v>80</v>
      </c>
    </row>
    <row r="42" spans="1:8">
      <c r="A42" t="s">
        <v>81</v>
      </c>
      <c r="B42">
        <v>15444</v>
      </c>
      <c r="C42" t="s">
        <v>82</v>
      </c>
      <c r="D42">
        <f>B35</f>
        <v>14430</v>
      </c>
      <c r="E42" t="s">
        <v>83</v>
      </c>
      <c r="F42">
        <f>B42/D42</f>
        <v>1.07027027027027</v>
      </c>
      <c r="G42">
        <f>(D42-D43)*F43</f>
        <v>390</v>
      </c>
      <c r="H42" s="15">
        <f>(F42-F43)*D42</f>
        <v>1014</v>
      </c>
    </row>
    <row r="43" spans="1:9">
      <c r="A43" t="s">
        <v>84</v>
      </c>
      <c r="B43">
        <f>C13*B28</f>
        <v>14040</v>
      </c>
      <c r="C43" t="s">
        <v>74</v>
      </c>
      <c r="D43">
        <f>B36</f>
        <v>14040</v>
      </c>
      <c r="E43" t="s">
        <v>85</v>
      </c>
      <c r="F43">
        <f>A13</f>
        <v>1</v>
      </c>
      <c r="I43" t="s">
        <v>86</v>
      </c>
    </row>
    <row r="45" spans="1:6">
      <c r="A45" t="s">
        <v>87</v>
      </c>
      <c r="B45">
        <v>37400</v>
      </c>
      <c r="C45" t="s">
        <v>88</v>
      </c>
      <c r="D45">
        <v>32000</v>
      </c>
      <c r="E45" t="s">
        <v>89</v>
      </c>
      <c r="F45">
        <f>B45-D45</f>
        <v>5400</v>
      </c>
    </row>
    <row r="47" spans="1:1">
      <c r="A47" t="s">
        <v>90</v>
      </c>
    </row>
    <row r="48" spans="1:2">
      <c r="A48" t="s">
        <v>91</v>
      </c>
      <c r="B48">
        <v>200000</v>
      </c>
    </row>
    <row r="49" spans="1:2">
      <c r="A49" t="s">
        <v>92</v>
      </c>
      <c r="B49" s="16">
        <v>0.004</v>
      </c>
    </row>
    <row r="50" spans="1:2">
      <c r="A50" t="s">
        <v>93</v>
      </c>
      <c r="B50">
        <f>B48*B49</f>
        <v>800</v>
      </c>
    </row>
    <row r="52" spans="1:2">
      <c r="A52" t="s">
        <v>94</v>
      </c>
      <c r="B52">
        <f>3000/2</f>
        <v>1500</v>
      </c>
    </row>
    <row r="53" spans="1:2">
      <c r="A53" t="s">
        <v>95</v>
      </c>
      <c r="B53">
        <v>800</v>
      </c>
    </row>
  </sheetData>
  <mergeCells count="9">
    <mergeCell ref="A10:C10"/>
    <mergeCell ref="D10:F10"/>
    <mergeCell ref="B17:D17"/>
    <mergeCell ref="E17:G17"/>
    <mergeCell ref="A11:A12"/>
    <mergeCell ref="A17:A19"/>
    <mergeCell ref="B18:B19"/>
    <mergeCell ref="C18:C19"/>
    <mergeCell ref="D18:D19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28"/>
  <sheetViews>
    <sheetView workbookViewId="0">
      <selection activeCell="G39" sqref="G39"/>
    </sheetView>
  </sheetViews>
  <sheetFormatPr defaultColWidth="9" defaultRowHeight="13.5"/>
  <sheetData>
    <row r="2" spans="1:1">
      <c r="A2" t="s">
        <v>96</v>
      </c>
    </row>
    <row r="3" spans="1:1">
      <c r="A3" t="s">
        <v>97</v>
      </c>
    </row>
    <row r="4" spans="1:1">
      <c r="A4" t="s">
        <v>98</v>
      </c>
    </row>
    <row r="5" spans="1:1">
      <c r="A5" t="s">
        <v>99</v>
      </c>
    </row>
    <row r="6" spans="1:1">
      <c r="A6" t="s">
        <v>100</v>
      </c>
    </row>
    <row r="7" spans="1:1">
      <c r="A7" t="s">
        <v>101</v>
      </c>
    </row>
    <row r="8" spans="1:1">
      <c r="A8" t="s">
        <v>102</v>
      </c>
    </row>
    <row r="10" spans="1:1">
      <c r="A10" t="s">
        <v>103</v>
      </c>
    </row>
    <row r="11" spans="1:1">
      <c r="A11" t="s">
        <v>104</v>
      </c>
    </row>
    <row r="12" spans="1:1">
      <c r="A12" t="s">
        <v>105</v>
      </c>
    </row>
    <row r="14" spans="1:1">
      <c r="A14" t="s">
        <v>106</v>
      </c>
    </row>
    <row r="15" spans="1:1">
      <c r="A15" t="s">
        <v>107</v>
      </c>
    </row>
    <row r="16" spans="1:1">
      <c r="A16" t="s">
        <v>108</v>
      </c>
    </row>
    <row r="17" spans="1:1">
      <c r="A17" t="s">
        <v>109</v>
      </c>
    </row>
    <row r="18" spans="1:1">
      <c r="A18" t="s">
        <v>110</v>
      </c>
    </row>
    <row r="19" spans="1:1">
      <c r="A19" t="s">
        <v>111</v>
      </c>
    </row>
    <row r="21" spans="1:1">
      <c r="A21" t="s">
        <v>112</v>
      </c>
    </row>
    <row r="22" spans="1:1">
      <c r="A22" t="s">
        <v>113</v>
      </c>
    </row>
    <row r="23" spans="1:1">
      <c r="A23" t="s">
        <v>114</v>
      </c>
    </row>
    <row r="24" spans="1:1">
      <c r="A24" t="s">
        <v>115</v>
      </c>
    </row>
    <row r="25" spans="1:1">
      <c r="A25" t="s">
        <v>116</v>
      </c>
    </row>
    <row r="26" spans="1:1">
      <c r="A26" t="s">
        <v>117</v>
      </c>
    </row>
    <row r="27" spans="1:1">
      <c r="A27" t="s">
        <v>118</v>
      </c>
    </row>
    <row r="28" spans="1:1">
      <c r="A28" t="s">
        <v>119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任务二</vt:lpstr>
      <vt:lpstr>任务三</vt:lpstr>
      <vt:lpstr>任务四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绿湖</cp:lastModifiedBy>
  <dcterms:created xsi:type="dcterms:W3CDTF">2023-08-21T07:54:00Z</dcterms:created>
  <dcterms:modified xsi:type="dcterms:W3CDTF">2023-08-23T06:06:56Z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9CF38CD7F61C44E3B662BE65C4EDA0AE_12</vt:lpwstr>
  </property>
  <property fmtid="{D5CDD505-2E9C-101B-9397-08002B2CF9AE}" pid="3" name="KSOProductBuildVer">
    <vt:lpwstr>2052-11.1.0.14309</vt:lpwstr>
  </property>
</Properties>
</file>